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9 - Portarias Estaduais\2026\03- Março_26\EMENDA40940003MAC_87.514\"/>
    </mc:Choice>
  </mc:AlternateContent>
  <xr:revisionPtr revIDLastSave="0" documentId="13_ncr:1_{295AA1FD-217D-42E8-B2C9-CD846437034F}" xr6:coauthVersionLast="47" xr6:coauthVersionMax="47" xr10:uidLastSave="{00000000-0000-0000-0000-000000000000}"/>
  <bookViews>
    <workbookView xWindow="-120" yWindow="-120" windowWidth="29040" windowHeight="15720" xr2:uid="{224D4E41-9116-417B-9D75-92E0B2A0380A}"/>
  </bookViews>
  <sheets>
    <sheet name="P. 40302 WRS CONSTRUÇÃ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F12" i="1" l="1"/>
  <c r="I12" i="1" s="1"/>
  <c r="F27" i="1" s="1"/>
  <c r="F15" i="1"/>
  <c r="F16" i="1"/>
  <c r="J16" i="1" s="1"/>
  <c r="C19" i="1"/>
  <c r="C20" i="1" s="1"/>
  <c r="D19" i="1"/>
  <c r="D20" i="1" s="1"/>
  <c r="E19" i="1"/>
  <c r="E20" i="1" s="1"/>
  <c r="F22" i="1"/>
  <c r="F23" i="1" s="1"/>
  <c r="G15" i="1" l="1"/>
  <c r="H24" i="1" s="1"/>
  <c r="K24" i="1" s="1"/>
  <c r="F19" i="1"/>
  <c r="F20" i="1" s="1"/>
  <c r="K12" i="1" s="1"/>
  <c r="J15" i="1" l="1"/>
  <c r="F25" i="1"/>
  <c r="L12" i="1"/>
  <c r="F26" i="1"/>
  <c r="F28" i="1" l="1"/>
</calcChain>
</file>

<file path=xl/sharedStrings.xml><?xml version="1.0" encoding="utf-8"?>
<sst xmlns="http://schemas.openxmlformats.org/spreadsheetml/2006/main" count="51" uniqueCount="46">
  <si>
    <t xml:space="preserve">                                </t>
  </si>
  <si>
    <t xml:space="preserve"> </t>
  </si>
  <si>
    <t>SALDO A PAGAR</t>
  </si>
  <si>
    <t>Saldo Sinal a Deduzir</t>
  </si>
  <si>
    <t>Retenção Contratual</t>
  </si>
  <si>
    <t>Saldo a Faturar</t>
  </si>
  <si>
    <t>Ch. Ret. Ctr.</t>
  </si>
  <si>
    <t>TOTAL RET.</t>
  </si>
  <si>
    <t>Faturamento de Terceiros - Saldo &gt;</t>
  </si>
  <si>
    <t>Total Pago Fatur.</t>
  </si>
  <si>
    <t>Faturamento de Terceiros - Limite &gt;</t>
  </si>
  <si>
    <t>Total Faturado</t>
  </si>
  <si>
    <t xml:space="preserve">3ª MED </t>
  </si>
  <si>
    <t xml:space="preserve">2ª MED </t>
  </si>
  <si>
    <t xml:space="preserve">1ª MED </t>
  </si>
  <si>
    <t>SP-E</t>
  </si>
  <si>
    <t>Data Pgto.</t>
  </si>
  <si>
    <t>Data N.F</t>
  </si>
  <si>
    <t>N.Fiscal</t>
  </si>
  <si>
    <t>Valor Pago</t>
  </si>
  <si>
    <t>Imposto</t>
  </si>
  <si>
    <t>Ded. Sinal</t>
  </si>
  <si>
    <t>Ret. Contr.</t>
  </si>
  <si>
    <t>Tot. Faturado</t>
  </si>
  <si>
    <t>BDI</t>
  </si>
  <si>
    <t>Mão de Obra</t>
  </si>
  <si>
    <t>Material</t>
  </si>
  <si>
    <t>CG</t>
  </si>
  <si>
    <t>Medições</t>
  </si>
  <si>
    <t>15DDL</t>
  </si>
  <si>
    <t>PEDIDO</t>
  </si>
  <si>
    <t>Pagto Med.</t>
  </si>
  <si>
    <t>Saldo</t>
  </si>
  <si>
    <t>Sinal</t>
  </si>
  <si>
    <t>Total Pedido</t>
  </si>
  <si>
    <t>Emissão: 22/09/2025</t>
  </si>
  <si>
    <t>Contrato n°11539</t>
  </si>
  <si>
    <t>Processo nº  40.302</t>
  </si>
  <si>
    <t xml:space="preserve">SIM </t>
  </si>
  <si>
    <t xml:space="preserve">NÃO </t>
  </si>
  <si>
    <t xml:space="preserve">AUDESP: </t>
  </si>
  <si>
    <t>Empresa : WRS CONSTRUÇÃO EM GERAL</t>
  </si>
  <si>
    <t>Requisição nº  42027</t>
  </si>
  <si>
    <t>ACOMPANHAMENTO DE OBRA</t>
  </si>
  <si>
    <t>Objeto: ADEQUAÇÃO DA AREA DOS ABRIGOS DE RESIDUOS - IMREA UMARIZAL</t>
  </si>
  <si>
    <t>IMREA UMARIZAL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</si>
</sst>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name val="Verdana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6"/>
      <color theme="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5787B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1" fillId="0" borderId="0" xfId="1"/>
    <xf numFmtId="0" fontId="6" fillId="0" borderId="0" xfId="0" applyFont="1"/>
    <xf numFmtId="0" fontId="4" fillId="0" borderId="0" xfId="0" applyFont="1"/>
    <xf numFmtId="14" fontId="4" fillId="2" borderId="0" xfId="0" applyNumberFormat="1" applyFont="1" applyFill="1"/>
    <xf numFmtId="14" fontId="4" fillId="0" borderId="0" xfId="0" applyNumberFormat="1" applyFont="1"/>
    <xf numFmtId="3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10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quotePrefix="1" applyFont="1" applyFill="1" applyBorder="1" applyAlignment="1">
      <alignment horizontal="center"/>
    </xf>
    <xf numFmtId="14" fontId="5" fillId="0" borderId="0" xfId="0" applyNumberFormat="1" applyFont="1"/>
    <xf numFmtId="14" fontId="5" fillId="0" borderId="0" xfId="0" applyNumberFormat="1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4" fontId="5" fillId="0" borderId="0" xfId="0" applyNumberFormat="1" applyFont="1"/>
    <xf numFmtId="4" fontId="8" fillId="0" borderId="0" xfId="0" applyNumberFormat="1" applyFont="1" applyAlignment="1">
      <alignment horizontal="center" vertical="center"/>
    </xf>
    <xf numFmtId="4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vertical="center" wrapText="1"/>
    </xf>
    <xf numFmtId="0" fontId="8" fillId="2" borderId="0" xfId="0" applyFont="1" applyFill="1"/>
    <xf numFmtId="0" fontId="5" fillId="2" borderId="0" xfId="0" applyFont="1" applyFill="1"/>
    <xf numFmtId="0" fontId="8" fillId="4" borderId="1" xfId="0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4" fontId="8" fillId="4" borderId="1" xfId="0" applyNumberFormat="1" applyFont="1" applyFill="1" applyBorder="1" applyAlignment="1">
      <alignment horizontal="center"/>
    </xf>
    <xf numFmtId="14" fontId="8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8" fillId="0" borderId="4" xfId="0" applyFont="1" applyBorder="1"/>
    <xf numFmtId="0" fontId="8" fillId="0" borderId="3" xfId="0" applyFont="1" applyBorder="1"/>
    <xf numFmtId="0" fontId="8" fillId="0" borderId="2" xfId="0" applyFont="1" applyBorder="1"/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 2" xfId="1" xr:uid="{761F57D1-E6E1-4147-A6C7-94CA43A810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0</xdr:row>
      <xdr:rowOff>0</xdr:rowOff>
    </xdr:from>
    <xdr:to>
      <xdr:col>14</xdr:col>
      <xdr:colOff>0</xdr:colOff>
      <xdr:row>1</xdr:row>
      <xdr:rowOff>2105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A89D0751-4382-4E5A-B9A7-5A9CD1A55B4F}"/>
            </a:ext>
          </a:extLst>
        </xdr:cNvPr>
        <xdr:cNvGrpSpPr/>
      </xdr:nvGrpSpPr>
      <xdr:grpSpPr>
        <a:xfrm>
          <a:off x="19048" y="0"/>
          <a:ext cx="16116302" cy="954605"/>
          <a:chOff x="19626" y="0"/>
          <a:chExt cx="20590575" cy="964116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9D97FFA0-383D-4BF2-C16B-97C4E248804A}"/>
              </a:ext>
            </a:extLst>
          </xdr:cNvPr>
          <xdr:cNvSpPr/>
        </xdr:nvSpPr>
        <xdr:spPr>
          <a:xfrm>
            <a:off x="19626" y="0"/>
            <a:ext cx="9587782" cy="964116"/>
          </a:xfrm>
          <a:prstGeom prst="rect">
            <a:avLst/>
          </a:prstGeom>
          <a:solidFill>
            <a:srgbClr val="28724F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B9CACB72-8F62-C704-58D1-041D33F953A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8852" b="18852"/>
          <a:stretch/>
        </xdr:blipFill>
        <xdr:spPr>
          <a:xfrm>
            <a:off x="9281527" y="34846"/>
            <a:ext cx="4348134" cy="917653"/>
          </a:xfrm>
          <a:prstGeom prst="rect">
            <a:avLst/>
          </a:prstGeom>
        </xdr:spPr>
      </xdr:pic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id="{286959AF-AA19-A044-9A81-2C619AB5C7B8}"/>
              </a:ext>
            </a:extLst>
          </xdr:cNvPr>
          <xdr:cNvSpPr/>
        </xdr:nvSpPr>
        <xdr:spPr>
          <a:xfrm>
            <a:off x="13970265" y="15007"/>
            <a:ext cx="6639936" cy="946984"/>
          </a:xfrm>
          <a:prstGeom prst="rect">
            <a:avLst/>
          </a:prstGeom>
          <a:solidFill>
            <a:srgbClr val="426DA9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  <xdr:twoCellAnchor>
    <xdr:from>
      <xdr:col>12</xdr:col>
      <xdr:colOff>0</xdr:colOff>
      <xdr:row>2</xdr:row>
      <xdr:rowOff>129268</xdr:rowOff>
    </xdr:from>
    <xdr:to>
      <xdr:col>12</xdr:col>
      <xdr:colOff>590550</xdr:colOff>
      <xdr:row>3</xdr:row>
      <xdr:rowOff>319768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4D60526-D19A-4D26-996C-5C5125B1E1BD}"/>
            </a:ext>
          </a:extLst>
        </xdr:cNvPr>
        <xdr:cNvSpPr/>
      </xdr:nvSpPr>
      <xdr:spPr>
        <a:xfrm>
          <a:off x="7315200" y="453118"/>
          <a:ext cx="590550" cy="1905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84365</xdr:colOff>
      <xdr:row>2</xdr:row>
      <xdr:rowOff>145597</xdr:rowOff>
    </xdr:from>
    <xdr:to>
      <xdr:col>11</xdr:col>
      <xdr:colOff>674915</xdr:colOff>
      <xdr:row>3</xdr:row>
      <xdr:rowOff>336096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987DC308-7342-4A58-8A2C-9A8DB1EF8AB6}"/>
            </a:ext>
          </a:extLst>
        </xdr:cNvPr>
        <xdr:cNvSpPr/>
      </xdr:nvSpPr>
      <xdr:spPr>
        <a:xfrm>
          <a:off x="6789965" y="469447"/>
          <a:ext cx="523875" cy="1809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A022E-832E-4F93-B123-1E5F357CE597}">
  <sheetPr>
    <pageSetUpPr fitToPage="1"/>
  </sheetPr>
  <dimension ref="A1:Q29"/>
  <sheetViews>
    <sheetView tabSelected="1" zoomScaleNormal="100" workbookViewId="0">
      <selection activeCell="B9" sqref="B9"/>
    </sheetView>
  </sheetViews>
  <sheetFormatPr defaultRowHeight="12.75" x14ac:dyDescent="0.2"/>
  <cols>
    <col min="1" max="1" width="19.5703125" style="1" customWidth="1"/>
    <col min="2" max="2" width="13.7109375" style="1" customWidth="1"/>
    <col min="3" max="3" width="14.5703125" style="1" customWidth="1"/>
    <col min="4" max="4" width="16.85546875" style="1" customWidth="1"/>
    <col min="5" max="5" width="19.85546875" style="1" customWidth="1"/>
    <col min="6" max="6" width="19.28515625" style="1" customWidth="1"/>
    <col min="7" max="7" width="15.7109375" style="1" customWidth="1"/>
    <col min="8" max="8" width="18.7109375" style="1" customWidth="1"/>
    <col min="9" max="9" width="16.140625" style="1" customWidth="1"/>
    <col min="10" max="10" width="14" style="1" customWidth="1"/>
    <col min="11" max="11" width="17.7109375" style="1" customWidth="1"/>
    <col min="12" max="13" width="16.85546875" style="1" bestFit="1" customWidth="1"/>
    <col min="14" max="14" width="22.140625" style="1" bestFit="1" customWidth="1"/>
    <col min="15" max="16384" width="9.140625" style="1"/>
  </cols>
  <sheetData>
    <row r="1" spans="1:14" ht="75" customHeight="1" x14ac:dyDescent="0.2">
      <c r="A1" s="9"/>
      <c r="B1" s="9"/>
      <c r="C1" s="9"/>
      <c r="D1" s="9"/>
      <c r="E1" s="9"/>
      <c r="F1" s="10"/>
      <c r="G1" s="9"/>
      <c r="H1" s="9"/>
      <c r="I1" s="9"/>
      <c r="J1" s="9"/>
      <c r="K1" s="9"/>
      <c r="L1" s="9"/>
      <c r="M1" s="9"/>
      <c r="N1" s="9"/>
    </row>
    <row r="2" spans="1:14" ht="30.75" customHeight="1" x14ac:dyDescent="0.2">
      <c r="A2" s="57" t="s">
        <v>43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s="6" customFormat="1" ht="12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7"/>
    </row>
    <row r="4" spans="1:14" s="2" customFormat="1" ht="27" customHeight="1" x14ac:dyDescent="0.25">
      <c r="A4" s="11" t="s">
        <v>42</v>
      </c>
      <c r="B4" s="11"/>
      <c r="C4" s="11"/>
      <c r="E4" s="11" t="s">
        <v>41</v>
      </c>
      <c r="F4" s="11"/>
      <c r="G4" s="11"/>
      <c r="H4" s="11"/>
      <c r="I4" s="11"/>
      <c r="J4" s="5" t="s">
        <v>40</v>
      </c>
      <c r="K4" s="5" t="s">
        <v>39</v>
      </c>
      <c r="L4" s="5" t="s">
        <v>38</v>
      </c>
    </row>
    <row r="5" spans="1:14" s="2" customFormat="1" ht="31.5" customHeight="1" x14ac:dyDescent="0.25">
      <c r="A5" s="11" t="s">
        <v>37</v>
      </c>
      <c r="B5" s="11"/>
      <c r="C5" s="11"/>
      <c r="E5" s="11" t="s">
        <v>36</v>
      </c>
      <c r="F5" s="11"/>
      <c r="G5" s="11"/>
      <c r="H5" s="12" t="s">
        <v>35</v>
      </c>
      <c r="I5" s="12"/>
      <c r="J5" s="13"/>
      <c r="K5" s="11"/>
      <c r="L5" s="4"/>
      <c r="M5" s="12"/>
    </row>
    <row r="6" spans="1:14" s="2" customFormat="1" ht="20.100000000000001" customHeight="1" x14ac:dyDescent="0.25">
      <c r="A6" s="58" t="s">
        <v>45</v>
      </c>
      <c r="B6" s="58"/>
      <c r="C6" s="58"/>
      <c r="D6" s="15"/>
      <c r="J6" s="45"/>
      <c r="K6" s="45"/>
      <c r="L6" s="45"/>
      <c r="M6" s="45"/>
      <c r="N6" s="16"/>
    </row>
    <row r="7" spans="1:14" s="2" customFormat="1" ht="20.100000000000001" customHeight="1" x14ac:dyDescent="0.25">
      <c r="A7" s="46"/>
      <c r="B7" s="46"/>
      <c r="C7" s="46"/>
      <c r="D7" s="15"/>
      <c r="J7" s="45"/>
      <c r="K7" s="45"/>
      <c r="L7" s="45"/>
      <c r="M7" s="45"/>
      <c r="N7" s="16"/>
    </row>
    <row r="8" spans="1:14" s="47" customFormat="1" ht="20.100000000000001" customHeight="1" x14ac:dyDescent="0.2">
      <c r="A8" s="59" t="s">
        <v>44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</row>
    <row r="9" spans="1:14" s="2" customFormat="1" ht="20.100000000000001" customHeight="1" x14ac:dyDescent="0.25">
      <c r="A9" s="14"/>
      <c r="B9" s="14"/>
      <c r="E9" s="45"/>
      <c r="F9" s="45"/>
      <c r="G9" s="45"/>
      <c r="H9" s="45"/>
      <c r="I9" s="45"/>
      <c r="J9" s="45"/>
      <c r="K9" s="45"/>
      <c r="L9" s="45"/>
      <c r="M9" s="45"/>
    </row>
    <row r="10" spans="1:14" s="2" customFormat="1" ht="15.75" x14ac:dyDescent="0.25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17"/>
    </row>
    <row r="11" spans="1:14" s="2" customFormat="1" ht="18.600000000000001" customHeight="1" x14ac:dyDescent="0.25">
      <c r="A11" s="6"/>
      <c r="B11" s="6"/>
      <c r="C11" s="18" t="s">
        <v>26</v>
      </c>
      <c r="D11" s="18" t="s">
        <v>25</v>
      </c>
      <c r="E11" s="18" t="s">
        <v>24</v>
      </c>
      <c r="F11" s="18" t="s">
        <v>34</v>
      </c>
      <c r="G11" s="18" t="s">
        <v>22</v>
      </c>
      <c r="H11" s="52" t="s">
        <v>33</v>
      </c>
      <c r="I11" s="52"/>
      <c r="J11" s="52"/>
      <c r="K11" s="52" t="s">
        <v>32</v>
      </c>
      <c r="L11" s="52"/>
      <c r="M11" s="18" t="s">
        <v>31</v>
      </c>
      <c r="N11" s="6"/>
    </row>
    <row r="12" spans="1:14" s="2" customFormat="1" ht="18.600000000000001" customHeight="1" x14ac:dyDescent="0.25">
      <c r="A12" s="53" t="s">
        <v>30</v>
      </c>
      <c r="B12" s="54"/>
      <c r="C12" s="19">
        <v>145778.82</v>
      </c>
      <c r="D12" s="19">
        <v>143950.12</v>
      </c>
      <c r="E12" s="19">
        <v>72432.23</v>
      </c>
      <c r="F12" s="19">
        <f>C12+D12+E12</f>
        <v>362161.17</v>
      </c>
      <c r="G12" s="20">
        <v>0.05</v>
      </c>
      <c r="H12" s="20">
        <v>0</v>
      </c>
      <c r="I12" s="55">
        <f>F12*H12</f>
        <v>0</v>
      </c>
      <c r="J12" s="56"/>
      <c r="K12" s="20">
        <f>F20/F12</f>
        <v>0</v>
      </c>
      <c r="L12" s="21">
        <f>F20</f>
        <v>0</v>
      </c>
      <c r="M12" s="22" t="s">
        <v>29</v>
      </c>
      <c r="N12" s="6"/>
    </row>
    <row r="13" spans="1:14" s="2" customFormat="1" ht="18.600000000000001" customHeight="1" x14ac:dyDescent="0.25">
      <c r="A13" s="23"/>
      <c r="B13" s="23"/>
      <c r="C13" s="24"/>
      <c r="D13" s="24"/>
      <c r="E13" s="24"/>
      <c r="F13" s="24"/>
      <c r="G13" s="25"/>
      <c r="H13" s="25"/>
      <c r="I13" s="25"/>
      <c r="J13" s="26"/>
      <c r="K13" s="25"/>
      <c r="L13" s="26"/>
      <c r="M13" s="7"/>
      <c r="N13" s="6"/>
    </row>
    <row r="14" spans="1:14" s="2" customFormat="1" ht="18.600000000000001" customHeight="1" x14ac:dyDescent="0.25">
      <c r="A14" s="18" t="s">
        <v>28</v>
      </c>
      <c r="B14" s="18" t="s">
        <v>27</v>
      </c>
      <c r="C14" s="18" t="s">
        <v>26</v>
      </c>
      <c r="D14" s="18" t="s">
        <v>25</v>
      </c>
      <c r="E14" s="18" t="s">
        <v>24</v>
      </c>
      <c r="F14" s="18" t="s">
        <v>23</v>
      </c>
      <c r="G14" s="18" t="s">
        <v>22</v>
      </c>
      <c r="H14" s="18" t="s">
        <v>21</v>
      </c>
      <c r="I14" s="18" t="s">
        <v>20</v>
      </c>
      <c r="J14" s="18" t="s">
        <v>19</v>
      </c>
      <c r="K14" s="18" t="s">
        <v>18</v>
      </c>
      <c r="L14" s="18" t="s">
        <v>17</v>
      </c>
      <c r="M14" s="18" t="s">
        <v>16</v>
      </c>
      <c r="N14" s="18" t="s">
        <v>15</v>
      </c>
    </row>
    <row r="15" spans="1:14" s="39" customFormat="1" ht="18.600000000000001" customHeight="1" x14ac:dyDescent="0.25">
      <c r="A15" s="28" t="s">
        <v>14</v>
      </c>
      <c r="B15" s="28">
        <v>87514</v>
      </c>
      <c r="C15" s="27">
        <v>32037.84</v>
      </c>
      <c r="D15" s="27">
        <v>36174.339999999997</v>
      </c>
      <c r="E15" s="27">
        <v>17053.05</v>
      </c>
      <c r="F15" s="27">
        <f>C15+D15+E15</f>
        <v>85265.23</v>
      </c>
      <c r="G15" s="27">
        <f>F15*-G12</f>
        <v>-4263.2614999999996</v>
      </c>
      <c r="H15" s="27">
        <v>0</v>
      </c>
      <c r="I15" s="27">
        <v>2557.96</v>
      </c>
      <c r="J15" s="27">
        <f>F15+G15-I15</f>
        <v>78444.008499999996</v>
      </c>
      <c r="K15" s="28">
        <v>195</v>
      </c>
      <c r="L15" s="29">
        <v>45971</v>
      </c>
      <c r="M15" s="29">
        <v>45986</v>
      </c>
      <c r="N15" s="30">
        <v>202570365</v>
      </c>
    </row>
    <row r="16" spans="1:14" s="40" customFormat="1" ht="18.600000000000001" customHeight="1" x14ac:dyDescent="0.2">
      <c r="A16" s="28" t="s">
        <v>13</v>
      </c>
      <c r="B16" s="28">
        <v>87514</v>
      </c>
      <c r="C16" s="27">
        <v>27804.3</v>
      </c>
      <c r="D16" s="27">
        <v>21378.55</v>
      </c>
      <c r="E16" s="27">
        <v>12295.71</v>
      </c>
      <c r="F16" s="27">
        <f>C16+D16+E16</f>
        <v>61478.559999999998</v>
      </c>
      <c r="G16" s="27">
        <v>-4263.2614999999996</v>
      </c>
      <c r="H16" s="27">
        <v>0</v>
      </c>
      <c r="I16" s="27">
        <v>1991.91</v>
      </c>
      <c r="J16" s="27">
        <f>F16-I16+G16</f>
        <v>55223.388499999994</v>
      </c>
      <c r="K16" s="28">
        <v>201</v>
      </c>
      <c r="L16" s="29">
        <v>45995</v>
      </c>
      <c r="M16" s="29">
        <v>46386</v>
      </c>
      <c r="N16" s="30">
        <v>202576002</v>
      </c>
    </row>
    <row r="17" spans="1:17" s="6" customFormat="1" ht="18.600000000000001" customHeight="1" x14ac:dyDescent="0.25">
      <c r="A17" s="41" t="s">
        <v>12</v>
      </c>
      <c r="B17" s="41">
        <v>87514</v>
      </c>
      <c r="C17" s="42">
        <v>85936.68</v>
      </c>
      <c r="D17" s="43">
        <v>86397.23</v>
      </c>
      <c r="E17" s="43">
        <v>43083.48</v>
      </c>
      <c r="F17" s="43">
        <v>215417.38</v>
      </c>
      <c r="G17" s="43">
        <v>0</v>
      </c>
      <c r="H17" s="43">
        <v>0</v>
      </c>
      <c r="I17" s="43">
        <v>7711.94</v>
      </c>
      <c r="J17" s="43">
        <f>F17-I17</f>
        <v>207705.44</v>
      </c>
      <c r="K17" s="41">
        <v>215</v>
      </c>
      <c r="L17" s="44">
        <v>46073</v>
      </c>
      <c r="M17" s="44">
        <v>46073</v>
      </c>
      <c r="N17" s="41">
        <v>20267287</v>
      </c>
    </row>
    <row r="18" spans="1:17" s="2" customFormat="1" ht="18.600000000000001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31"/>
      <c r="N18" s="32"/>
    </row>
    <row r="19" spans="1:17" s="2" customFormat="1" ht="18.600000000000001" customHeight="1" x14ac:dyDescent="0.25">
      <c r="A19" s="33" t="s">
        <v>11</v>
      </c>
      <c r="B19" s="33"/>
      <c r="C19" s="19">
        <f>SUM(C15:C17)</f>
        <v>145778.82</v>
      </c>
      <c r="D19" s="19">
        <f>SUM(D15:D17)</f>
        <v>143950.12</v>
      </c>
      <c r="E19" s="19">
        <f>SUM(E15:E17)</f>
        <v>72432.240000000005</v>
      </c>
      <c r="F19" s="19">
        <f>SUM(F15:F17)</f>
        <v>362161.17</v>
      </c>
      <c r="G19" s="34"/>
      <c r="H19" s="39"/>
      <c r="I19" s="39"/>
      <c r="J19" s="39"/>
      <c r="K19" s="39"/>
      <c r="L19" s="38"/>
      <c r="M19" s="38"/>
      <c r="N19" s="39"/>
      <c r="O19" s="39"/>
      <c r="P19" s="39"/>
      <c r="Q19" s="39"/>
    </row>
    <row r="20" spans="1:17" s="2" customFormat="1" ht="18.600000000000001" customHeight="1" x14ac:dyDescent="0.25">
      <c r="A20" s="33" t="s">
        <v>5</v>
      </c>
      <c r="B20" s="33"/>
      <c r="C20" s="19">
        <f>C12-C19</f>
        <v>0</v>
      </c>
      <c r="D20" s="19">
        <f>D12-D19</f>
        <v>0</v>
      </c>
      <c r="E20" s="19">
        <f>E12-E19</f>
        <v>-1.0000000009313226E-2</v>
      </c>
      <c r="F20" s="19">
        <f>F12-F19</f>
        <v>0</v>
      </c>
      <c r="G20" s="35"/>
      <c r="H20" s="6"/>
      <c r="I20" s="6"/>
      <c r="J20" s="34"/>
      <c r="K20" s="6"/>
      <c r="L20" s="38"/>
      <c r="M20" s="38"/>
      <c r="N20" s="38"/>
    </row>
    <row r="21" spans="1:17" s="2" customFormat="1" ht="18.600000000000001" customHeight="1" x14ac:dyDescent="0.25">
      <c r="A21" s="48" t="s">
        <v>10</v>
      </c>
      <c r="B21" s="49"/>
      <c r="C21" s="49"/>
      <c r="D21" s="49"/>
      <c r="E21" s="50"/>
      <c r="F21" s="19">
        <v>0</v>
      </c>
      <c r="G21" s="6"/>
      <c r="H21" s="39"/>
      <c r="I21" s="39"/>
      <c r="J21" s="39"/>
      <c r="K21" s="39"/>
      <c r="L21" s="38"/>
      <c r="M21" s="38"/>
      <c r="N21" s="38"/>
    </row>
    <row r="22" spans="1:17" s="2" customFormat="1" ht="18.600000000000001" customHeight="1" x14ac:dyDescent="0.25">
      <c r="A22" s="33" t="s">
        <v>9</v>
      </c>
      <c r="B22" s="33"/>
      <c r="C22" s="19"/>
      <c r="D22" s="19"/>
      <c r="E22" s="19"/>
      <c r="F22" s="19">
        <f>C22+D22</f>
        <v>0</v>
      </c>
      <c r="G22" s="6"/>
      <c r="H22" s="6"/>
      <c r="I22" s="6"/>
      <c r="J22" s="6"/>
      <c r="K22" s="6"/>
      <c r="L22" s="38"/>
      <c r="M22" s="38"/>
      <c r="N22" s="38"/>
    </row>
    <row r="23" spans="1:17" s="2" customFormat="1" ht="18.600000000000001" customHeight="1" x14ac:dyDescent="0.25">
      <c r="A23" s="48" t="s">
        <v>8</v>
      </c>
      <c r="B23" s="49"/>
      <c r="C23" s="49"/>
      <c r="D23" s="49"/>
      <c r="E23" s="50"/>
      <c r="F23" s="19">
        <f>F21-F22</f>
        <v>0</v>
      </c>
      <c r="G23" s="6"/>
      <c r="H23" s="18" t="s">
        <v>7</v>
      </c>
      <c r="I23" s="23"/>
      <c r="J23" s="6"/>
      <c r="K23" s="18" t="s">
        <v>6</v>
      </c>
      <c r="L23" s="6"/>
      <c r="M23" s="6"/>
      <c r="N23" s="6"/>
    </row>
    <row r="24" spans="1:17" s="2" customFormat="1" ht="18.600000000000001" customHeight="1" x14ac:dyDescent="0.2">
      <c r="A24" s="6"/>
      <c r="B24" s="6"/>
      <c r="C24" s="6"/>
      <c r="D24" s="6"/>
      <c r="E24" s="6"/>
      <c r="F24" s="6"/>
      <c r="G24" s="6"/>
      <c r="H24" s="51">
        <f>SUM(G15:G17)</f>
        <v>-8526.5229999999992</v>
      </c>
      <c r="I24" s="36"/>
      <c r="J24" s="6"/>
      <c r="K24" s="51">
        <f>H24</f>
        <v>-8526.5229999999992</v>
      </c>
      <c r="L24" s="6"/>
      <c r="M24" s="31"/>
      <c r="N24" s="6"/>
    </row>
    <row r="25" spans="1:17" s="2" customFormat="1" ht="18.600000000000001" customHeight="1" x14ac:dyDescent="0.25">
      <c r="A25" s="33" t="s">
        <v>5</v>
      </c>
      <c r="B25" s="33"/>
      <c r="C25" s="19"/>
      <c r="D25" s="19"/>
      <c r="E25" s="19"/>
      <c r="F25" s="19">
        <f>F20</f>
        <v>0</v>
      </c>
      <c r="G25" s="6"/>
      <c r="H25" s="51"/>
      <c r="I25" s="36"/>
      <c r="J25" s="6"/>
      <c r="K25" s="51"/>
      <c r="L25" s="6"/>
      <c r="M25" s="6"/>
      <c r="N25" s="6"/>
    </row>
    <row r="26" spans="1:17" s="2" customFormat="1" ht="18.600000000000001" customHeight="1" x14ac:dyDescent="0.25">
      <c r="A26" s="33" t="s">
        <v>4</v>
      </c>
      <c r="B26" s="33"/>
      <c r="C26" s="19"/>
      <c r="D26" s="19"/>
      <c r="E26" s="19"/>
      <c r="F26" s="19">
        <f>-H24</f>
        <v>8526.5229999999992</v>
      </c>
      <c r="G26" s="6"/>
      <c r="H26" s="6"/>
      <c r="I26" s="6"/>
      <c r="J26" s="6"/>
      <c r="K26" s="6"/>
      <c r="L26" s="6"/>
      <c r="M26" s="6"/>
      <c r="N26" s="6"/>
    </row>
    <row r="27" spans="1:17" s="2" customFormat="1" ht="18.600000000000001" customHeight="1" x14ac:dyDescent="0.25">
      <c r="A27" s="33" t="s">
        <v>3</v>
      </c>
      <c r="B27" s="33"/>
      <c r="C27" s="19"/>
      <c r="D27" s="19"/>
      <c r="E27" s="19"/>
      <c r="F27" s="19">
        <f>SUM(H15:H15)-I12</f>
        <v>0</v>
      </c>
      <c r="G27" s="6"/>
      <c r="H27" s="6"/>
      <c r="I27" s="6"/>
      <c r="J27" s="6"/>
      <c r="K27" s="6"/>
      <c r="L27" s="6"/>
      <c r="M27" s="6"/>
      <c r="N27" s="6"/>
    </row>
    <row r="28" spans="1:17" s="2" customFormat="1" ht="18.600000000000001" customHeight="1" x14ac:dyDescent="0.25">
      <c r="A28" s="33" t="s">
        <v>2</v>
      </c>
      <c r="B28" s="33"/>
      <c r="C28" s="37"/>
      <c r="D28" s="37"/>
      <c r="E28" s="37"/>
      <c r="F28" s="37">
        <f>F25+F26-F27</f>
        <v>8526.5229999999992</v>
      </c>
      <c r="G28" s="6"/>
      <c r="H28" s="6"/>
      <c r="I28" s="6"/>
      <c r="J28" s="6" t="s">
        <v>1</v>
      </c>
      <c r="K28" s="6"/>
      <c r="L28" s="6"/>
      <c r="M28" s="6"/>
      <c r="N28" s="6"/>
    </row>
    <row r="29" spans="1:17" s="2" customFormat="1" ht="18.600000000000001" customHeight="1" x14ac:dyDescent="0.2">
      <c r="A29" s="3"/>
      <c r="B29" s="3"/>
      <c r="C29" s="3"/>
      <c r="D29" s="3"/>
      <c r="E29" s="3"/>
      <c r="F29" s="3"/>
      <c r="G29" s="3"/>
      <c r="H29" s="3" t="s">
        <v>0</v>
      </c>
      <c r="I29" s="3"/>
      <c r="J29" s="3"/>
      <c r="K29" s="3"/>
      <c r="L29" s="3"/>
      <c r="M29" s="3"/>
      <c r="N29" s="3"/>
    </row>
  </sheetData>
  <mergeCells count="16">
    <mergeCell ref="A2:N2"/>
    <mergeCell ref="A10:C10"/>
    <mergeCell ref="D10:E10"/>
    <mergeCell ref="F10:G10"/>
    <mergeCell ref="H10:J10"/>
    <mergeCell ref="K10:L10"/>
    <mergeCell ref="A8:N8"/>
    <mergeCell ref="A6:C6"/>
    <mergeCell ref="A23:E23"/>
    <mergeCell ref="H24:H25"/>
    <mergeCell ref="K24:K25"/>
    <mergeCell ref="H11:J11"/>
    <mergeCell ref="K11:L11"/>
    <mergeCell ref="A21:E21"/>
    <mergeCell ref="A12:B12"/>
    <mergeCell ref="I12:J12"/>
  </mergeCells>
  <pageMargins left="0.511811024" right="0.511811024" top="0.78740157499999996" bottom="0.78740157499999996" header="0.31496062000000002" footer="0.31496062000000002"/>
  <pageSetup paperSize="9" scale="5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6D02FE-9092-4CCA-8D26-1F62DE6869EF}"/>
</file>

<file path=customXml/itemProps2.xml><?xml version="1.0" encoding="utf-8"?>
<ds:datastoreItem xmlns:ds="http://schemas.openxmlformats.org/officeDocument/2006/customXml" ds:itemID="{BF0A8305-D041-4246-AE05-A4F666F88085}"/>
</file>

<file path=customXml/itemProps3.xml><?xml version="1.0" encoding="utf-8"?>
<ds:datastoreItem xmlns:ds="http://schemas.openxmlformats.org/officeDocument/2006/customXml" ds:itemID="{B1705F94-D00E-4014-8BE3-A4F3E620C6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P. 40302 WRS CONSTRUÇÃO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Ligia</dc:creator>
  <cp:lastModifiedBy>Tuanne Carolina Gaspar</cp:lastModifiedBy>
  <cp:lastPrinted>2026-02-11T15:00:14Z</cp:lastPrinted>
  <dcterms:created xsi:type="dcterms:W3CDTF">2025-12-11T19:23:58Z</dcterms:created>
  <dcterms:modified xsi:type="dcterms:W3CDTF">2026-04-29T12:48:05Z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